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ailid.intra.rmv\KUMkasutajad\Muuseumid\julia.bargan\personal\Downloads\"/>
    </mc:Choice>
  </mc:AlternateContent>
  <xr:revisionPtr revIDLastSave="0" documentId="13_ncr:1_{4FB68A68-FA64-40C5-92D7-48B05E043141}" xr6:coauthVersionLast="47" xr6:coauthVersionMax="47" xr10:uidLastSave="{00000000-0000-0000-0000-000000000000}"/>
  <bookViews>
    <workbookView xWindow="38280" yWindow="1380" windowWidth="29040" windowHeight="15840" xr2:uid="{A8C27488-47EE-4C1A-A4B2-BFDFEA294B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E31" i="1" s="1"/>
  <c r="G31" i="1" s="1"/>
  <c r="B39" i="1"/>
  <c r="B26" i="1"/>
  <c r="B12" i="1"/>
  <c r="E30" i="1" l="1"/>
  <c r="G30" i="1" s="1"/>
  <c r="E32" i="1"/>
  <c r="G32" i="1" s="1"/>
  <c r="E33" i="1"/>
  <c r="G33" i="1" s="1"/>
  <c r="E38" i="1"/>
  <c r="G38" i="1" s="1"/>
  <c r="E16" i="1"/>
  <c r="G16" i="1" s="1"/>
  <c r="E17" i="1"/>
  <c r="G17" i="1" s="1"/>
  <c r="E18" i="1"/>
  <c r="G18" i="1" s="1"/>
  <c r="E19" i="1"/>
  <c r="G19" i="1" s="1"/>
  <c r="E8" i="1"/>
  <c r="G8" i="1" s="1"/>
  <c r="E9" i="1"/>
  <c r="G9" i="1" s="1"/>
  <c r="E25" i="1"/>
  <c r="G25" i="1" s="1"/>
  <c r="E14" i="1"/>
  <c r="G14" i="1" s="1"/>
  <c r="E28" i="1"/>
  <c r="G28" i="1" s="1"/>
  <c r="E20" i="1"/>
  <c r="G20" i="1" s="1"/>
  <c r="E35" i="1"/>
  <c r="G35" i="1" s="1"/>
  <c r="E36" i="1"/>
  <c r="G36" i="1" s="1"/>
  <c r="E11" i="1"/>
  <c r="G11" i="1" s="1"/>
  <c r="E15" i="1"/>
  <c r="G15" i="1" s="1"/>
  <c r="E29" i="1"/>
  <c r="G29" i="1" s="1"/>
  <c r="E34" i="1"/>
  <c r="G34" i="1" s="1"/>
  <c r="E21" i="1"/>
  <c r="G21" i="1" s="1"/>
  <c r="E22" i="1"/>
  <c r="G22" i="1" s="1"/>
  <c r="E23" i="1"/>
  <c r="G23" i="1" s="1"/>
  <c r="E37" i="1"/>
  <c r="G37" i="1" s="1"/>
  <c r="E10" i="1"/>
  <c r="G10" i="1" s="1"/>
  <c r="E24" i="1"/>
  <c r="G24" i="1" s="1"/>
  <c r="G12" i="1" l="1"/>
  <c r="G39" i="1"/>
  <c r="G26" i="1"/>
  <c r="G46" i="1" l="1"/>
</calcChain>
</file>

<file path=xl/sharedStrings.xml><?xml version="1.0" encoding="utf-8"?>
<sst xmlns="http://schemas.openxmlformats.org/spreadsheetml/2006/main" count="27" uniqueCount="15">
  <si>
    <t>% aastas</t>
  </si>
  <si>
    <t xml:space="preserve"> % päevas</t>
  </si>
  <si>
    <t>Tasutud viivis</t>
  </si>
  <si>
    <t>summa päevas</t>
  </si>
  <si>
    <t>perioodis päevi</t>
  </si>
  <si>
    <t>summa kokku</t>
  </si>
  <si>
    <t>Tasutud intress</t>
  </si>
  <si>
    <t>Põhiosa tagasimaksed</t>
  </si>
  <si>
    <t>maksmise kuupäev</t>
  </si>
  <si>
    <t>% päevas</t>
  </si>
  <si>
    <t>makse kuupäev</t>
  </si>
  <si>
    <t>kokku</t>
  </si>
  <si>
    <t>Sihtasutus Narva Muuseum</t>
  </si>
  <si>
    <t>Intressi arvestus</t>
  </si>
  <si>
    <t>Maksetaotluse nr 64162 maksmata 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</si>
</sst>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5]d\.\ mmm\ yyyy"/>
  </numFmts>
  <fonts count="14" x14ac:knownFonts="1">
    <font>
      <sz val="11"/>
      <color theme="1"/>
      <name val="Aptos Narrow"/>
      <family val="2"/>
      <charset val="186"/>
      <scheme val="minor"/>
    </font>
    <font>
      <sz val="8"/>
      <color theme="1"/>
      <name val="Arial Narrow"/>
      <family val="2"/>
      <charset val="186"/>
    </font>
    <font>
      <sz val="11"/>
      <color theme="1"/>
      <name val="Arial Narrow"/>
      <family val="2"/>
      <charset val="186"/>
    </font>
    <font>
      <sz val="10"/>
      <color theme="1"/>
      <name val="Arial Narrow"/>
      <family val="2"/>
      <charset val="186"/>
    </font>
    <font>
      <sz val="11"/>
      <name val="Arial Narrow"/>
      <family val="2"/>
      <charset val="186"/>
    </font>
    <font>
      <b/>
      <sz val="11"/>
      <color theme="1"/>
      <name val="Arial Narrow"/>
      <family val="2"/>
      <charset val="186"/>
    </font>
    <font>
      <b/>
      <sz val="11"/>
      <name val="Arial Narrow"/>
      <family val="2"/>
      <charset val="186"/>
    </font>
    <font>
      <sz val="10"/>
      <color theme="1"/>
      <name val="Times New Roman"/>
      <family val="1"/>
      <charset val="186"/>
    </font>
    <font>
      <sz val="12"/>
      <color theme="1"/>
      <name val="Aptos"/>
      <family val="2"/>
    </font>
    <font>
      <sz val="8"/>
      <color rgb="FF000000"/>
      <name val="Arial Narrow"/>
      <family val="2"/>
      <charset val="186"/>
    </font>
    <font>
      <sz val="11"/>
      <color rgb="FF000000"/>
      <name val="Arial Narrow"/>
      <family val="2"/>
      <charset val="186"/>
    </font>
    <font>
      <sz val="10"/>
      <color rgb="FF000000"/>
      <name val="Arial Narrow"/>
      <family val="2"/>
      <charset val="186"/>
    </font>
    <font>
      <b/>
      <sz val="11"/>
      <color rgb="FF000000"/>
      <name val="Arial Narrow"/>
      <family val="2"/>
      <charset val="186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/>
    <xf numFmtId="164" fontId="1" fillId="0" borderId="1" xfId="0" applyNumberFormat="1" applyFont="1" applyBorder="1"/>
    <xf numFmtId="14" fontId="1" fillId="0" borderId="3" xfId="0" applyNumberFormat="1" applyFont="1" applyBorder="1"/>
    <xf numFmtId="4" fontId="2" fillId="0" borderId="1" xfId="0" applyNumberFormat="1" applyFont="1" applyBorder="1"/>
    <xf numFmtId="0" fontId="2" fillId="0" borderId="1" xfId="0" applyFont="1" applyBorder="1"/>
    <xf numFmtId="4" fontId="5" fillId="0" borderId="1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4" xfId="0" applyFont="1" applyBorder="1"/>
    <xf numFmtId="4" fontId="5" fillId="0" borderId="4" xfId="0" applyNumberFormat="1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/>
    <xf numFmtId="4" fontId="6" fillId="0" borderId="1" xfId="0" applyNumberFormat="1" applyFont="1" applyBorder="1"/>
    <xf numFmtId="0" fontId="2" fillId="0" borderId="3" xfId="0" applyFont="1" applyBorder="1"/>
    <xf numFmtId="0" fontId="8" fillId="0" borderId="0" xfId="0" applyFont="1" applyAlignment="1">
      <alignment vertical="center"/>
    </xf>
    <xf numFmtId="0" fontId="7" fillId="0" borderId="1" xfId="0" applyFont="1" applyBorder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15" fontId="9" fillId="0" borderId="1" xfId="0" applyNumberFormat="1" applyFont="1" applyBorder="1" applyAlignment="1">
      <alignment horizontal="right" vertical="center"/>
    </xf>
    <xf numFmtId="14" fontId="9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0" fontId="13" fillId="0" borderId="7" xfId="0" applyFont="1" applyBorder="1"/>
    <xf numFmtId="4" fontId="13" fillId="0" borderId="6" xfId="0" applyNumberFormat="1" applyFont="1" applyBorder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AE164-2621-4F9E-90DB-BE7E5E401F10}">
  <dimension ref="B1:G46"/>
  <sheetViews>
    <sheetView tabSelected="1" topLeftCell="A7" workbookViewId="0">
      <selection activeCell="O37" sqref="O37"/>
    </sheetView>
  </sheetViews>
  <sheetFormatPr defaultRowHeight="14.4" x14ac:dyDescent="0.3"/>
  <cols>
    <col min="1" max="1" width="2.88671875" customWidth="1"/>
    <col min="2" max="2" width="23.88671875" customWidth="1"/>
    <col min="3" max="3" width="11.88671875" customWidth="1"/>
    <col min="4" max="4" width="11.21875" customWidth="1"/>
    <col min="5" max="5" width="11.77734375" customWidth="1"/>
    <col min="6" max="6" width="13.44140625" customWidth="1"/>
  </cols>
  <sheetData>
    <row r="1" spans="2:7" x14ac:dyDescent="0.3">
      <c r="B1" t="s">
        <v>12</v>
      </c>
    </row>
    <row r="2" spans="2:7" x14ac:dyDescent="0.3">
      <c r="B2" t="s">
        <v>13</v>
      </c>
    </row>
    <row r="5" spans="2:7" x14ac:dyDescent="0.3">
      <c r="E5" s="1" t="s">
        <v>0</v>
      </c>
      <c r="F5" s="2" t="s">
        <v>1</v>
      </c>
    </row>
    <row r="6" spans="2:7" x14ac:dyDescent="0.3">
      <c r="E6" s="3">
        <v>6</v>
      </c>
      <c r="F6" s="4">
        <f>SUM(E6/365)</f>
        <v>1.643835616438356E-2</v>
      </c>
    </row>
    <row r="7" spans="2:7" x14ac:dyDescent="0.3">
      <c r="B7" t="s">
        <v>2</v>
      </c>
      <c r="C7" s="2" t="s">
        <v>8</v>
      </c>
      <c r="D7" s="5"/>
      <c r="E7" s="2" t="s">
        <v>3</v>
      </c>
      <c r="F7" s="6" t="s">
        <v>4</v>
      </c>
      <c r="G7" s="1" t="s">
        <v>5</v>
      </c>
    </row>
    <row r="8" spans="2:7" x14ac:dyDescent="0.3">
      <c r="B8" s="7">
        <v>11987.49</v>
      </c>
      <c r="C8" s="8">
        <v>44683</v>
      </c>
      <c r="D8" s="9">
        <v>45702</v>
      </c>
      <c r="E8" s="10">
        <f>SUM(B8*F$6)/100</f>
        <v>1.9705463013698628</v>
      </c>
      <c r="F8" s="11">
        <v>1020</v>
      </c>
      <c r="G8" s="10">
        <f>SUM(F8*E8)</f>
        <v>2009.9572273972601</v>
      </c>
    </row>
    <row r="9" spans="2:7" x14ac:dyDescent="0.3">
      <c r="B9" s="7">
        <v>9337.69</v>
      </c>
      <c r="C9" s="8">
        <v>44713</v>
      </c>
      <c r="D9" s="9">
        <v>45702</v>
      </c>
      <c r="E9" s="10">
        <f>SUM(B9*F$6)/100</f>
        <v>1.5349627397260273</v>
      </c>
      <c r="F9" s="11">
        <v>990</v>
      </c>
      <c r="G9" s="10">
        <f t="shared" ref="G9:G11" si="0">SUM(F9*E9)</f>
        <v>1519.6131123287669</v>
      </c>
    </row>
    <row r="10" spans="2:7" x14ac:dyDescent="0.3">
      <c r="B10" s="7">
        <v>10186.34</v>
      </c>
      <c r="C10" s="8">
        <v>44742</v>
      </c>
      <c r="D10" s="9">
        <v>45702</v>
      </c>
      <c r="E10" s="10">
        <f t="shared" ref="E10:E11" si="1">SUM(B10*F$6)/100</f>
        <v>1.6744668493150683</v>
      </c>
      <c r="F10" s="11">
        <v>961</v>
      </c>
      <c r="G10" s="10">
        <f t="shared" si="0"/>
        <v>1609.1626421917806</v>
      </c>
    </row>
    <row r="11" spans="2:7" x14ac:dyDescent="0.3">
      <c r="B11" s="7">
        <v>10094</v>
      </c>
      <c r="C11" s="8">
        <v>44771</v>
      </c>
      <c r="D11" s="9">
        <v>45702</v>
      </c>
      <c r="E11" s="10">
        <f t="shared" si="1"/>
        <v>1.6592876712328766</v>
      </c>
      <c r="F11" s="11">
        <v>932</v>
      </c>
      <c r="G11" s="10">
        <f t="shared" si="0"/>
        <v>1546.456109589041</v>
      </c>
    </row>
    <row r="12" spans="2:7" x14ac:dyDescent="0.3">
      <c r="B12" s="12">
        <f>SUM(B8:B11)</f>
        <v>41605.520000000004</v>
      </c>
      <c r="C12" s="13"/>
      <c r="D12" s="14"/>
      <c r="E12" s="15"/>
      <c r="F12" s="15"/>
      <c r="G12" s="16">
        <f>SUM(G8:G11)</f>
        <v>6685.1890915068489</v>
      </c>
    </row>
    <row r="13" spans="2:7" x14ac:dyDescent="0.3">
      <c r="B13" t="s">
        <v>6</v>
      </c>
      <c r="C13" s="2" t="s">
        <v>8</v>
      </c>
      <c r="D13" s="5"/>
      <c r="E13" s="17" t="s">
        <v>3</v>
      </c>
      <c r="F13" s="18" t="s">
        <v>4</v>
      </c>
      <c r="G13" s="19" t="s">
        <v>5</v>
      </c>
    </row>
    <row r="14" spans="2:7" x14ac:dyDescent="0.3">
      <c r="B14" s="10">
        <v>940.99</v>
      </c>
      <c r="C14" s="8">
        <v>44771</v>
      </c>
      <c r="D14" s="9">
        <v>45702</v>
      </c>
      <c r="E14" s="10">
        <f t="shared" ref="E14:E25" si="2">SUM(B14*F$6)/100</f>
        <v>0.15468328767123288</v>
      </c>
      <c r="F14" s="11">
        <v>932</v>
      </c>
      <c r="G14" s="10">
        <f>SUM(F14*E14)</f>
        <v>144.16482410958903</v>
      </c>
    </row>
    <row r="15" spans="2:7" x14ac:dyDescent="0.3">
      <c r="B15" s="10">
        <v>4004.59</v>
      </c>
      <c r="C15" s="8">
        <v>44804</v>
      </c>
      <c r="D15" s="9">
        <v>45702</v>
      </c>
      <c r="E15" s="10">
        <f t="shared" si="2"/>
        <v>0.65828876712328765</v>
      </c>
      <c r="F15" s="11">
        <v>899</v>
      </c>
      <c r="G15" s="10">
        <f t="shared" ref="G15:G25" si="3">SUM(F15*E15)</f>
        <v>591.80160164383562</v>
      </c>
    </row>
    <row r="16" spans="2:7" x14ac:dyDescent="0.3">
      <c r="B16" s="10">
        <v>861.69</v>
      </c>
      <c r="C16" s="8">
        <v>44834</v>
      </c>
      <c r="D16" s="9">
        <v>45702</v>
      </c>
      <c r="E16" s="10">
        <f t="shared" si="2"/>
        <v>0.14164767123287672</v>
      </c>
      <c r="F16" s="11">
        <v>869</v>
      </c>
      <c r="G16" s="10">
        <f t="shared" si="3"/>
        <v>123.09182630136986</v>
      </c>
    </row>
    <row r="17" spans="2:7" x14ac:dyDescent="0.3">
      <c r="B17" s="10">
        <v>873.6430829333334</v>
      </c>
      <c r="C17" s="8">
        <v>44865</v>
      </c>
      <c r="D17" s="9">
        <v>45702</v>
      </c>
      <c r="E17" s="10">
        <f t="shared" si="2"/>
        <v>0.14361256157808219</v>
      </c>
      <c r="F17" s="11">
        <v>838</v>
      </c>
      <c r="G17" s="10">
        <f t="shared" si="3"/>
        <v>120.34732660243287</v>
      </c>
    </row>
    <row r="18" spans="2:7" x14ac:dyDescent="0.3">
      <c r="B18" s="10">
        <v>829.23</v>
      </c>
      <c r="C18" s="8">
        <v>44895</v>
      </c>
      <c r="D18" s="9">
        <v>45702</v>
      </c>
      <c r="E18" s="10">
        <f t="shared" si="2"/>
        <v>0.13631178082191778</v>
      </c>
      <c r="F18" s="11">
        <v>808</v>
      </c>
      <c r="G18" s="10">
        <f t="shared" si="3"/>
        <v>110.13991890410956</v>
      </c>
    </row>
    <row r="19" spans="2:7" x14ac:dyDescent="0.3">
      <c r="B19" s="10">
        <v>813.007519</v>
      </c>
      <c r="C19" s="8">
        <v>44925</v>
      </c>
      <c r="D19" s="9">
        <v>45702</v>
      </c>
      <c r="E19" s="10">
        <f t="shared" si="2"/>
        <v>0.13364507161643835</v>
      </c>
      <c r="F19" s="11">
        <v>778</v>
      </c>
      <c r="G19" s="10">
        <f t="shared" si="3"/>
        <v>103.97586571758903</v>
      </c>
    </row>
    <row r="20" spans="2:7" x14ac:dyDescent="0.3">
      <c r="B20" s="10">
        <v>849.89945920000014</v>
      </c>
      <c r="C20" s="8">
        <v>44957</v>
      </c>
      <c r="D20" s="9">
        <v>45702</v>
      </c>
      <c r="E20" s="10">
        <f t="shared" si="2"/>
        <v>0.13970950014246575</v>
      </c>
      <c r="F20" s="11">
        <v>746</v>
      </c>
      <c r="G20" s="10">
        <f t="shared" si="3"/>
        <v>104.22328710627944</v>
      </c>
    </row>
    <row r="21" spans="2:7" x14ac:dyDescent="0.3">
      <c r="B21" s="10">
        <v>728.51703586666679</v>
      </c>
      <c r="C21" s="8">
        <v>44985</v>
      </c>
      <c r="D21" s="9">
        <v>45702</v>
      </c>
      <c r="E21" s="10">
        <f t="shared" si="2"/>
        <v>0.11975622507397261</v>
      </c>
      <c r="F21" s="11">
        <v>718</v>
      </c>
      <c r="G21" s="10">
        <f t="shared" si="3"/>
        <v>85.984969603112333</v>
      </c>
    </row>
    <row r="22" spans="2:7" x14ac:dyDescent="0.3">
      <c r="B22" s="10">
        <v>789.8047640333333</v>
      </c>
      <c r="C22" s="8">
        <v>45016</v>
      </c>
      <c r="D22" s="9">
        <v>45702</v>
      </c>
      <c r="E22" s="10">
        <f t="shared" si="2"/>
        <v>0.12983092011506847</v>
      </c>
      <c r="F22" s="11">
        <v>687</v>
      </c>
      <c r="G22" s="10">
        <f t="shared" si="3"/>
        <v>89.193842119052036</v>
      </c>
    </row>
    <row r="23" spans="2:7" x14ac:dyDescent="0.3">
      <c r="B23" s="10">
        <v>698.22705400000007</v>
      </c>
      <c r="C23" s="8">
        <v>45044</v>
      </c>
      <c r="D23" s="9">
        <v>45702</v>
      </c>
      <c r="E23" s="10">
        <f t="shared" si="2"/>
        <v>0.11477704997260274</v>
      </c>
      <c r="F23" s="11">
        <v>659</v>
      </c>
      <c r="G23" s="10">
        <f t="shared" si="3"/>
        <v>75.63807593194521</v>
      </c>
    </row>
    <row r="24" spans="2:7" x14ac:dyDescent="0.3">
      <c r="B24" s="10">
        <v>805.06100290000006</v>
      </c>
      <c r="C24" s="8">
        <v>45077</v>
      </c>
      <c r="D24" s="9">
        <v>45702</v>
      </c>
      <c r="E24" s="10">
        <f t="shared" si="2"/>
        <v>0.13233879499726028</v>
      </c>
      <c r="F24" s="11">
        <v>626</v>
      </c>
      <c r="G24" s="10">
        <f t="shared" si="3"/>
        <v>82.844085668284933</v>
      </c>
    </row>
    <row r="25" spans="2:7" x14ac:dyDescent="0.3">
      <c r="B25" s="10">
        <v>715.65</v>
      </c>
      <c r="C25" s="8">
        <v>45107</v>
      </c>
      <c r="D25" s="9">
        <v>45702</v>
      </c>
      <c r="E25" s="10">
        <f t="shared" si="2"/>
        <v>0.11764109589041094</v>
      </c>
      <c r="F25" s="11">
        <v>596</v>
      </c>
      <c r="G25" s="10">
        <f t="shared" si="3"/>
        <v>70.114093150684923</v>
      </c>
    </row>
    <row r="26" spans="2:7" x14ac:dyDescent="0.3">
      <c r="B26" s="20">
        <f>SUM(B14:B25)</f>
        <v>12910.309917933335</v>
      </c>
      <c r="C26" s="13"/>
      <c r="D26" s="14"/>
      <c r="E26" s="15"/>
      <c r="F26" s="15"/>
      <c r="G26" s="16">
        <f>SUM(G14:G25)</f>
        <v>1701.5197168582849</v>
      </c>
    </row>
    <row r="27" spans="2:7" x14ac:dyDescent="0.3">
      <c r="B27" s="35" t="s">
        <v>7</v>
      </c>
      <c r="C27" s="2" t="s">
        <v>8</v>
      </c>
      <c r="D27" s="5"/>
      <c r="E27" s="17" t="s">
        <v>3</v>
      </c>
      <c r="F27" s="18" t="s">
        <v>4</v>
      </c>
      <c r="G27" s="19" t="s">
        <v>5</v>
      </c>
    </row>
    <row r="28" spans="2:7" x14ac:dyDescent="0.3">
      <c r="B28" s="10">
        <v>7055.12</v>
      </c>
      <c r="C28" s="8">
        <v>44804</v>
      </c>
      <c r="D28" s="9">
        <v>45702</v>
      </c>
      <c r="E28" s="10">
        <f t="shared" ref="E28:E38" si="4">SUM(B28*F$6)/100</f>
        <v>1.1597457534246574</v>
      </c>
      <c r="F28" s="11">
        <v>899</v>
      </c>
      <c r="G28" s="10">
        <f t="shared" ref="G28:G38" si="5">SUM(F28*E28)</f>
        <v>1042.611432328767</v>
      </c>
    </row>
    <row r="29" spans="2:7" x14ac:dyDescent="0.3">
      <c r="B29" s="10">
        <v>7055.12</v>
      </c>
      <c r="C29" s="8">
        <v>44834</v>
      </c>
      <c r="D29" s="9">
        <v>45702</v>
      </c>
      <c r="E29" s="10">
        <f t="shared" si="4"/>
        <v>1.1597457534246574</v>
      </c>
      <c r="F29" s="11">
        <v>869</v>
      </c>
      <c r="G29" s="10">
        <f t="shared" si="5"/>
        <v>1007.8190597260273</v>
      </c>
    </row>
    <row r="30" spans="2:7" x14ac:dyDescent="0.3">
      <c r="B30" s="10">
        <v>7055.12</v>
      </c>
      <c r="C30" s="8">
        <v>44865</v>
      </c>
      <c r="D30" s="9">
        <v>45702</v>
      </c>
      <c r="E30" s="10">
        <f t="shared" si="4"/>
        <v>1.1597457534246574</v>
      </c>
      <c r="F30" s="11">
        <v>838</v>
      </c>
      <c r="G30" s="10">
        <f t="shared" si="5"/>
        <v>971.86694136986284</v>
      </c>
    </row>
    <row r="31" spans="2:7" x14ac:dyDescent="0.3">
      <c r="B31" s="10">
        <v>7055.12</v>
      </c>
      <c r="C31" s="8">
        <v>44895</v>
      </c>
      <c r="D31" s="9">
        <v>45702</v>
      </c>
      <c r="E31" s="10">
        <f t="shared" si="4"/>
        <v>1.1597457534246574</v>
      </c>
      <c r="F31" s="11">
        <v>808</v>
      </c>
      <c r="G31" s="10">
        <f t="shared" si="5"/>
        <v>937.0745687671232</v>
      </c>
    </row>
    <row r="32" spans="2:7" x14ac:dyDescent="0.3">
      <c r="B32" s="10">
        <v>7055.12</v>
      </c>
      <c r="C32" s="8">
        <v>44925</v>
      </c>
      <c r="D32" s="9">
        <v>45702</v>
      </c>
      <c r="E32" s="10">
        <f t="shared" si="4"/>
        <v>1.1597457534246574</v>
      </c>
      <c r="F32" s="11">
        <v>778</v>
      </c>
      <c r="G32" s="10">
        <f t="shared" si="5"/>
        <v>902.28219616438344</v>
      </c>
    </row>
    <row r="33" spans="2:7" x14ac:dyDescent="0.3">
      <c r="B33" s="10">
        <v>7055.12</v>
      </c>
      <c r="C33" s="8">
        <v>44957</v>
      </c>
      <c r="D33" s="9">
        <v>45702</v>
      </c>
      <c r="E33" s="10">
        <f t="shared" si="4"/>
        <v>1.1597457534246574</v>
      </c>
      <c r="F33" s="11">
        <v>746</v>
      </c>
      <c r="G33" s="10">
        <f t="shared" si="5"/>
        <v>865.17033205479436</v>
      </c>
    </row>
    <row r="34" spans="2:7" x14ac:dyDescent="0.3">
      <c r="B34" s="10">
        <v>7055.12</v>
      </c>
      <c r="C34" s="8">
        <v>44985</v>
      </c>
      <c r="D34" s="9">
        <v>45702</v>
      </c>
      <c r="E34" s="10">
        <f t="shared" si="4"/>
        <v>1.1597457534246574</v>
      </c>
      <c r="F34" s="11">
        <v>718</v>
      </c>
      <c r="G34" s="10">
        <f t="shared" si="5"/>
        <v>832.69745095890403</v>
      </c>
    </row>
    <row r="35" spans="2:7" x14ac:dyDescent="0.3">
      <c r="B35" s="10">
        <v>7055.12</v>
      </c>
      <c r="C35" s="8">
        <v>45016</v>
      </c>
      <c r="D35" s="9">
        <v>45702</v>
      </c>
      <c r="E35" s="10">
        <f t="shared" si="4"/>
        <v>1.1597457534246574</v>
      </c>
      <c r="F35" s="11">
        <v>687</v>
      </c>
      <c r="G35" s="10">
        <f t="shared" si="5"/>
        <v>796.74533260273961</v>
      </c>
    </row>
    <row r="36" spans="2:7" x14ac:dyDescent="0.3">
      <c r="B36" s="10">
        <v>7055.12</v>
      </c>
      <c r="C36" s="8">
        <v>45044</v>
      </c>
      <c r="D36" s="9">
        <v>45702</v>
      </c>
      <c r="E36" s="10">
        <f t="shared" si="4"/>
        <v>1.1597457534246574</v>
      </c>
      <c r="F36" s="11">
        <v>659</v>
      </c>
      <c r="G36" s="10">
        <f t="shared" si="5"/>
        <v>764.27245150684917</v>
      </c>
    </row>
    <row r="37" spans="2:7" x14ac:dyDescent="0.3">
      <c r="B37" s="10">
        <v>7055.12</v>
      </c>
      <c r="C37" s="8">
        <v>45077</v>
      </c>
      <c r="D37" s="9">
        <v>45702</v>
      </c>
      <c r="E37" s="10">
        <f t="shared" si="4"/>
        <v>1.1597457534246574</v>
      </c>
      <c r="F37" s="11">
        <v>626</v>
      </c>
      <c r="G37" s="10">
        <f t="shared" si="5"/>
        <v>726.00084164383554</v>
      </c>
    </row>
    <row r="38" spans="2:7" x14ac:dyDescent="0.3">
      <c r="B38" s="10">
        <v>7055.12</v>
      </c>
      <c r="C38" s="8">
        <v>45107</v>
      </c>
      <c r="D38" s="9">
        <v>45702</v>
      </c>
      <c r="E38" s="10">
        <f t="shared" si="4"/>
        <v>1.1597457534246574</v>
      </c>
      <c r="F38" s="11">
        <v>596</v>
      </c>
      <c r="G38" s="10">
        <f t="shared" si="5"/>
        <v>691.20846904109578</v>
      </c>
    </row>
    <row r="39" spans="2:7" x14ac:dyDescent="0.3">
      <c r="B39" s="12">
        <f>SUM(B28:B38)</f>
        <v>77606.320000000007</v>
      </c>
      <c r="C39" s="21"/>
      <c r="D39" s="15"/>
      <c r="E39" s="15"/>
      <c r="F39" s="15"/>
      <c r="G39" s="16">
        <f>SUM(G28:G38)</f>
        <v>9537.7490761643821</v>
      </c>
    </row>
    <row r="40" spans="2:7" x14ac:dyDescent="0.3">
      <c r="B40" s="35" t="s">
        <v>14</v>
      </c>
    </row>
    <row r="41" spans="2:7" x14ac:dyDescent="0.3">
      <c r="B41" s="23"/>
      <c r="C41" s="23"/>
      <c r="D41" s="23"/>
      <c r="E41" s="24" t="s">
        <v>0</v>
      </c>
      <c r="F41" s="25" t="s">
        <v>9</v>
      </c>
      <c r="G41" s="23"/>
    </row>
    <row r="42" spans="2:7" x14ac:dyDescent="0.3">
      <c r="B42" s="23"/>
      <c r="C42" s="23"/>
      <c r="D42" s="23"/>
      <c r="E42" s="26">
        <v>6</v>
      </c>
      <c r="F42" s="27">
        <v>1.6438399999999999E-2</v>
      </c>
      <c r="G42" s="23"/>
    </row>
    <row r="43" spans="2:7" x14ac:dyDescent="0.3">
      <c r="B43" s="23"/>
      <c r="C43" s="25" t="s">
        <v>10</v>
      </c>
      <c r="D43" s="23"/>
      <c r="E43" s="25" t="s">
        <v>3</v>
      </c>
      <c r="F43" s="25" t="s">
        <v>4</v>
      </c>
      <c r="G43" s="24" t="s">
        <v>5</v>
      </c>
    </row>
    <row r="44" spans="2:7" x14ac:dyDescent="0.3">
      <c r="B44" s="28">
        <v>48414.04</v>
      </c>
      <c r="C44" s="29">
        <v>44160</v>
      </c>
      <c r="D44" s="30">
        <v>45702</v>
      </c>
      <c r="E44" s="31">
        <v>7.9584999999999999</v>
      </c>
      <c r="F44" s="31">
        <v>1543</v>
      </c>
      <c r="G44" s="32">
        <v>12279.92</v>
      </c>
    </row>
    <row r="45" spans="2:7" ht="16.2" thickBot="1" x14ac:dyDescent="0.35">
      <c r="B45" s="22"/>
    </row>
    <row r="46" spans="2:7" ht="15" thickBot="1" x14ac:dyDescent="0.35">
      <c r="F46" s="33" t="s">
        <v>11</v>
      </c>
      <c r="G46" s="34">
        <f>SUM(G12+G26+G39+G44)</f>
        <v>30204.377884529516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 Langi</dc:creator>
  <cp:lastModifiedBy>Julia Bargan</cp:lastModifiedBy>
  <dcterms:created xsi:type="dcterms:W3CDTF">2025-04-03T11:55:00Z</dcterms:created>
  <dcterms:modified xsi:type="dcterms:W3CDTF">2025-04-07T12:28:07Z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2025-04-07T12:24:39Z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0632d4fa-e1e7-4706-9fe8-679204c5bfe8</vt:lpwstr>
  </property>
  <property fmtid="{D5CDD505-2E9C-101B-9397-08002B2CF9AE}" pid="7" name="MSIP_Label_defa4170-0d19-0005-0004-bc88714345d2_ActionId">
    <vt:lpwstr>6cff3710-3ad3-454f-80eb-70a3fc5d8759</vt:lpwstr>
  </property>
  <property fmtid="{D5CDD505-2E9C-101B-9397-08002B2CF9AE}" pid="8" name="MSIP_Label_defa4170-0d19-0005-0004-bc88714345d2_ContentBits">
    <vt:lpwstr>0</vt:lpwstr>
  </property>
</Properties>
</file>